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2615" activeTab="0"/>
  </bookViews>
  <sheets>
    <sheet name="ІІІ етап клубні" sheetId="1" r:id="rId1"/>
  </sheets>
  <externalReferences>
    <externalReference r:id="rId4"/>
  </externalReferences>
  <definedNames>
    <definedName name="_xlnm.Print_Area" localSheetId="0">'ІІІ етап клубні'!$A$1:$O$36</definedName>
  </definedNames>
  <calcPr fullCalcOnLoad="1"/>
</workbook>
</file>

<file path=xl/sharedStrings.xml><?xml version="1.0" encoding="utf-8"?>
<sst xmlns="http://schemas.openxmlformats.org/spreadsheetml/2006/main" count="66" uniqueCount="30">
  <si>
    <t>Протокол особистого заліку з ШКП</t>
  </si>
  <si>
    <t>№ п/п</t>
  </si>
  <si>
    <t>ПРІЗВИЩЕ, ІМ'Я</t>
  </si>
  <si>
    <t>Команда, місто</t>
  </si>
  <si>
    <t>Спорт розряд</t>
  </si>
  <si>
    <t>Ст.№</t>
  </si>
  <si>
    <t>Контрольні заїзди</t>
  </si>
  <si>
    <t>Перші фінальні заїзди</t>
  </si>
  <si>
    <t>Другі  фінальні змагання</t>
  </si>
  <si>
    <t>Сума очок</t>
  </si>
  <si>
    <t>Зайняте місце</t>
  </si>
  <si>
    <t>Час</t>
  </si>
  <si>
    <t>Місце</t>
  </si>
  <si>
    <t>Кола</t>
  </si>
  <si>
    <t>Очки</t>
  </si>
  <si>
    <t xml:space="preserve">Кола </t>
  </si>
  <si>
    <t>Кобилянський Максим</t>
  </si>
  <si>
    <t>м.Кам'янець-Подільський</t>
  </si>
  <si>
    <t>КМС</t>
  </si>
  <si>
    <t>КАРТИНГ-КЛУБ "ЗАХІД"</t>
  </si>
  <si>
    <t>Пинзар Едуард</t>
  </si>
  <si>
    <t xml:space="preserve">      Головний секретар змагань:</t>
  </si>
  <si>
    <t xml:space="preserve">  Директор перегонів:</t>
  </si>
  <si>
    <t>Балашев Андрій</t>
  </si>
  <si>
    <t>Богдан Олександр</t>
  </si>
  <si>
    <t>Боднарюк Сергій</t>
  </si>
  <si>
    <t>Ільїн Віктор</t>
  </si>
  <si>
    <r>
      <t>Клас картів</t>
    </r>
    <r>
      <rPr>
        <b/>
        <sz val="12"/>
        <rFont val="Times New Roman"/>
        <family val="1"/>
      </rPr>
      <t xml:space="preserve">     </t>
    </r>
  </si>
  <si>
    <t>ІІІ ЕТАП ВІДКРИТИХ КЛУБНИХ ЗМАГАНЬ К/К "ЗАХІД" З КАРТИНГУ</t>
  </si>
  <si>
    <t>Довжина кола - 700м.;   Кількість кіл - 9;   Дистанція - 6300м.;   %заліку - 75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</si>
</sst>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h:mm:ss;@"/>
    <numFmt numFmtId="193" formatCode="0.0"/>
    <numFmt numFmtId="194" formatCode="h:mm:ss;@"/>
    <numFmt numFmtId="195" formatCode="[$-422]d\ mmmm\ yyyy&quot; р.&quot;"/>
    <numFmt numFmtId="196" formatCode="dd\.mm\.yyyy;@"/>
    <numFmt numFmtId="197" formatCode="[$-FC19]d\ mmmm\ yyyy\ &quot;г.&quot;"/>
    <numFmt numFmtId="198" formatCode="[$-F400]h:mm:ss\ AM/PM"/>
    <numFmt numFmtId="199" formatCode="#,##0\ &quot;грн.&quot;"/>
    <numFmt numFmtId="200" formatCode="mmm/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NumberFormat="1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wrapText="1"/>
    </xf>
    <xf numFmtId="0" fontId="23" fillId="0" borderId="10" xfId="53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shrinkToFit="1"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193" fontId="21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10" xfId="0" applyFont="1" applyFill="1" applyBorder="1" applyAlignment="1" applyProtection="1">
      <alignment horizontal="center" vertical="center" wrapText="1"/>
      <protection locked="0"/>
    </xf>
    <xf numFmtId="0" fontId="21" fillId="6" borderId="10" xfId="0" applyFont="1" applyFill="1" applyBorder="1" applyAlignment="1" applyProtection="1">
      <alignment horizontal="center"/>
      <protection locked="0"/>
    </xf>
    <xf numFmtId="0" fontId="26" fillId="6" borderId="10" xfId="0" applyFont="1" applyFill="1" applyBorder="1" applyAlignment="1" applyProtection="1">
      <alignment horizontal="center" vertical="center" wrapText="1"/>
      <protection locked="0"/>
    </xf>
    <xf numFmtId="1" fontId="21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3" fillId="0" borderId="10" xfId="53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center" vertical="center" wrapText="1"/>
      <protection/>
    </xf>
    <xf numFmtId="1" fontId="21" fillId="6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Fill="1" applyAlignment="1" applyProtection="1">
      <alignment horizontal="left" vertical="center" wrapText="1" indent="2"/>
      <protection locked="0"/>
    </xf>
    <xf numFmtId="0" fontId="21" fillId="0" borderId="0" xfId="0" applyFont="1" applyFill="1" applyAlignment="1">
      <alignment vertical="center" wrapText="1"/>
    </xf>
    <xf numFmtId="0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1" fontId="21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shrinkToFit="1"/>
    </xf>
    <xf numFmtId="0" fontId="21" fillId="0" borderId="0" xfId="0" applyNumberFormat="1" applyFont="1" applyBorder="1" applyAlignment="1">
      <alignment horizontal="center" vertical="center" wrapText="1"/>
    </xf>
    <xf numFmtId="0" fontId="21" fillId="0" borderId="10" xfId="53" applyFont="1" applyFill="1" applyBorder="1" applyAlignment="1">
      <alignment horizontal="center" vertical="center" shrinkToFit="1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21" fillId="0" borderId="0" xfId="0" applyFont="1" applyAlignment="1" quotePrefix="1">
      <alignment horizontal="center" vertical="center" wrapText="1"/>
    </xf>
    <xf numFmtId="193" fontId="21" fillId="6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6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indent="1"/>
    </xf>
    <xf numFmtId="0" fontId="23" fillId="0" borderId="0" xfId="0" applyFont="1" applyAlignment="1">
      <alignment horizontal="right" vertical="center" indent="1"/>
    </xf>
    <xf numFmtId="0" fontId="26" fillId="0" borderId="11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2" fontId="26" fillId="0" borderId="13" xfId="0" applyNumberFormat="1" applyFont="1" applyBorder="1" applyAlignment="1">
      <alignment horizontal="center" vertical="center" wrapText="1"/>
    </xf>
    <xf numFmtId="2" fontId="21" fillId="0" borderId="13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tokol_mand_k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8;&#1090;&#1080;&#1085;&#1075;\&#1082;&#1072;&#1088;&#1090;&#1080;&#1085;&#1075;%202014\&#1030;&#1030;&#1030;%20&#1077;&#1090;&#1072;&#1087;\&#1087;&#1088;&#1086;&#1090;&#1086;&#1082;&#1086;&#1083;&#1080;%20&#1030;&#1030;&#1030;%20&#1077;&#1090;&#1072;&#1087;%20&#1058;&#1088;&#1086;&#1092;&#1077;&#1102;%20&#1059;&#1082;&#1088;&#1072;&#1111;&#1085;&#1080;%20&#1079;%20&#1082;&#1072;&#1088;&#1090;&#1080;&#1085;&#1075;&#1091;%2005_06%20&#1083;&#1080;&#1087;&#1085;&#1103;%202014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 (2)"/>
      <sheetName val="Инфо"/>
      <sheetName val="Старт"/>
      <sheetName val="Маневр"/>
      <sheetName val="ШКП"/>
      <sheetName val="Абсолютний"/>
      <sheetName val="ПустографШКП"/>
      <sheetName val="Лист1"/>
      <sheetName val="Мандатна"/>
    </sheetNames>
    <sheetDataSet>
      <sheetData sheetId="1">
        <row r="3">
          <cell r="D3" t="str">
            <v>м.Кам'янець-Подільський</v>
          </cell>
          <cell r="F3" t="str">
            <v>АВТОМОБІЛЬНА ФЕДЕРАЦІЯ УКРАЇНИ</v>
          </cell>
        </row>
        <row r="4">
          <cell r="D4" t="str">
            <v>05-06 липня 2014р.</v>
          </cell>
          <cell r="F4" t="str">
            <v>КАРТИНГ-КЛУБ "ЗАХІД"</v>
          </cell>
        </row>
        <row r="5">
          <cell r="D5">
            <v>700</v>
          </cell>
        </row>
        <row r="12">
          <cell r="D12">
            <v>75</v>
          </cell>
        </row>
        <row r="13">
          <cell r="D13" t="str">
            <v>“ПІОНЕР-Б”</v>
          </cell>
        </row>
        <row r="28">
          <cell r="D28" t="str">
            <v>“КАДЕТ”</v>
          </cell>
        </row>
        <row r="31">
          <cell r="D31">
            <v>12</v>
          </cell>
        </row>
        <row r="48">
          <cell r="D48" t="str">
            <v>РИБАЛКА Л.А.</v>
          </cell>
        </row>
        <row r="49">
          <cell r="D49" t="str">
            <v>О2.28.0073.14</v>
          </cell>
        </row>
        <row r="50">
          <cell r="D50" t="str">
            <v>МИРОНОВ В.І.</v>
          </cell>
        </row>
        <row r="51">
          <cell r="D51" t="str">
            <v>ОН.28.0006.14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SheetLayoutView="100" zoomScalePageLayoutView="0" workbookViewId="0" topLeftCell="A1">
      <selection activeCell="A1" sqref="A1:O1"/>
    </sheetView>
  </sheetViews>
  <sheetFormatPr defaultColWidth="9.140625" defaultRowHeight="12.75"/>
  <cols>
    <col min="1" max="1" width="4.421875" style="3" customWidth="1"/>
    <col min="2" max="2" width="36.421875" style="4" customWidth="1"/>
    <col min="3" max="3" width="43.7109375" style="5" customWidth="1"/>
    <col min="4" max="4" width="7.140625" style="3" customWidth="1"/>
    <col min="5" max="6" width="7.140625" style="6" customWidth="1"/>
    <col min="7" max="15" width="7.140625" style="3" customWidth="1"/>
    <col min="16" max="16384" width="9.140625" style="3" customWidth="1"/>
  </cols>
  <sheetData>
    <row r="1" spans="1:19" ht="15.75">
      <c r="A1" s="48" t="str">
        <f>'[1]Инфо'!$F$3</f>
        <v>АВТОМОБІЛЬНА ФЕДЕРАЦІЯ УКРАЇНИ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"/>
      <c r="Q1" s="2"/>
      <c r="R1" s="2"/>
      <c r="S1" s="2"/>
    </row>
    <row r="2" spans="1:19" ht="15.75">
      <c r="A2" s="48" t="str">
        <f>'[1]Инфо'!$F$4</f>
        <v>КАРТИНГ-КЛУБ "ЗАХІД"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1"/>
      <c r="Q2" s="2"/>
      <c r="R2" s="2"/>
      <c r="S2" s="2"/>
    </row>
    <row r="3" spans="1:15" ht="18.75" customHeight="1">
      <c r="A3" s="56" t="s">
        <v>28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18.75" customHeight="1">
      <c r="A4" s="58" t="str">
        <f>'[1]Инфо'!$D$3</f>
        <v>м.Кам'янець-Подільський</v>
      </c>
      <c r="B4" s="58"/>
      <c r="C4" s="60" t="s">
        <v>27</v>
      </c>
      <c r="D4" s="60"/>
      <c r="E4" s="59" t="str">
        <f>'[1]Инфо'!$D$13</f>
        <v>“ПІОНЕР-Б”</v>
      </c>
      <c r="F4" s="59"/>
      <c r="G4" s="59"/>
      <c r="H4" s="59"/>
      <c r="I4" s="59"/>
      <c r="J4" s="50" t="str">
        <f>'[1]Инфо'!$D$4</f>
        <v>05-06 липня 2014р.</v>
      </c>
      <c r="K4" s="50"/>
      <c r="L4" s="50"/>
      <c r="M4" s="50"/>
      <c r="N4" s="50"/>
      <c r="O4" s="50"/>
    </row>
    <row r="5" spans="1:15" ht="24.75" customHeight="1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2.75">
      <c r="A6" s="55" t="s">
        <v>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12.75">
      <c r="A7" s="55" t="str">
        <f>CONCATENATE(CONCATENATE("Всього стартувало – ",COUNTA(E12:E14)," чол.; з них: МС - ",COUNTIF(D12:D14,"МС"),"; КМС - "),CONCATENATE(COUNTIF(D12:D14,"КМС"),"; 1р - ",COUNTIF(D12:D14,"1р"),"; 2р - ",COUNTIF(D12:D14,"2р")),CONCATENATE("; 3р - ",COUNTIF(D12:D14,"3р"),"; без розр - ",COUNTIF(D12:D14,"б/р")," чол"))</f>
        <v>Всього стартувало – 3 чол.; з них: МС - 0; КМС - 1; 1р - 0; 2р - 0; 3р - 0; без розр - 0 чол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ht="15.75" customHeight="1"/>
    <row r="9" spans="1:15" ht="37.5" customHeight="1">
      <c r="A9" s="51" t="s">
        <v>1</v>
      </c>
      <c r="B9" s="57" t="s">
        <v>2</v>
      </c>
      <c r="C9" s="61" t="s">
        <v>3</v>
      </c>
      <c r="D9" s="53" t="s">
        <v>4</v>
      </c>
      <c r="E9" s="67" t="s">
        <v>5</v>
      </c>
      <c r="F9" s="51" t="s">
        <v>6</v>
      </c>
      <c r="G9" s="52"/>
      <c r="H9" s="51" t="s">
        <v>7</v>
      </c>
      <c r="I9" s="51"/>
      <c r="J9" s="51"/>
      <c r="K9" s="51" t="s">
        <v>8</v>
      </c>
      <c r="L9" s="52"/>
      <c r="M9" s="52"/>
      <c r="N9" s="53" t="s">
        <v>9</v>
      </c>
      <c r="O9" s="53" t="s">
        <v>10</v>
      </c>
    </row>
    <row r="10" spans="1:15" ht="33.75" customHeight="1">
      <c r="A10" s="51"/>
      <c r="B10" s="57"/>
      <c r="C10" s="62"/>
      <c r="D10" s="54"/>
      <c r="E10" s="67"/>
      <c r="F10" s="9" t="s">
        <v>11</v>
      </c>
      <c r="G10" s="10" t="s">
        <v>12</v>
      </c>
      <c r="H10" s="10" t="s">
        <v>13</v>
      </c>
      <c r="I10" s="10" t="s">
        <v>12</v>
      </c>
      <c r="J10" s="10" t="s">
        <v>14</v>
      </c>
      <c r="K10" s="10" t="s">
        <v>15</v>
      </c>
      <c r="L10" s="10" t="s">
        <v>12</v>
      </c>
      <c r="M10" s="10" t="s">
        <v>14</v>
      </c>
      <c r="N10" s="54"/>
      <c r="O10" s="54"/>
    </row>
    <row r="11" spans="1:15" ht="15" customHeight="1">
      <c r="A11" s="7">
        <v>1</v>
      </c>
      <c r="B11" s="8">
        <v>2</v>
      </c>
      <c r="C11" s="12">
        <v>3</v>
      </c>
      <c r="D11" s="7">
        <v>4</v>
      </c>
      <c r="E11" s="9">
        <v>5</v>
      </c>
      <c r="F11" s="9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</row>
    <row r="12" spans="1:15" s="11" customFormat="1" ht="12.75" customHeight="1">
      <c r="A12" s="13">
        <v>1</v>
      </c>
      <c r="B12" s="36" t="s">
        <v>23</v>
      </c>
      <c r="C12" s="14" t="s">
        <v>19</v>
      </c>
      <c r="D12" s="23">
        <v>1</v>
      </c>
      <c r="E12" s="24">
        <v>14</v>
      </c>
      <c r="F12" s="17">
        <v>43.8</v>
      </c>
      <c r="G12" s="7">
        <v>1</v>
      </c>
      <c r="H12" s="18">
        <v>8</v>
      </c>
      <c r="I12" s="20">
        <v>1</v>
      </c>
      <c r="J12" s="28">
        <v>20</v>
      </c>
      <c r="K12" s="18">
        <v>6</v>
      </c>
      <c r="L12" s="20">
        <v>1</v>
      </c>
      <c r="M12" s="18">
        <v>20</v>
      </c>
      <c r="N12" s="21">
        <f>IF(J12+M12,J12+M12,"")</f>
        <v>40</v>
      </c>
      <c r="O12" s="22">
        <f>IF(N12="","",1)</f>
        <v>1</v>
      </c>
    </row>
    <row r="13" spans="1:15" s="11" customFormat="1" ht="12.75" customHeight="1">
      <c r="A13" s="13">
        <v>2</v>
      </c>
      <c r="B13" s="14" t="s">
        <v>16</v>
      </c>
      <c r="C13" s="15" t="s">
        <v>17</v>
      </c>
      <c r="D13" s="15" t="s">
        <v>18</v>
      </c>
      <c r="E13" s="16">
        <v>3</v>
      </c>
      <c r="F13" s="17">
        <v>45.8</v>
      </c>
      <c r="G13" s="7">
        <v>3</v>
      </c>
      <c r="H13" s="18">
        <v>8</v>
      </c>
      <c r="I13" s="20">
        <v>3</v>
      </c>
      <c r="J13" s="28">
        <v>12</v>
      </c>
      <c r="K13" s="18">
        <v>6</v>
      </c>
      <c r="L13" s="20">
        <v>2</v>
      </c>
      <c r="M13" s="18">
        <v>15</v>
      </c>
      <c r="N13" s="21">
        <f>IF(J13+M13,J13+M13,"")</f>
        <v>27</v>
      </c>
      <c r="O13" s="22">
        <f>IF(N13="","",2)</f>
        <v>2</v>
      </c>
    </row>
    <row r="14" spans="1:15" s="11" customFormat="1" ht="12.75" customHeight="1">
      <c r="A14" s="13">
        <v>3</v>
      </c>
      <c r="B14" s="14" t="s">
        <v>24</v>
      </c>
      <c r="C14" s="14" t="s">
        <v>19</v>
      </c>
      <c r="D14" s="23">
        <v>1</v>
      </c>
      <c r="E14" s="16">
        <v>31</v>
      </c>
      <c r="F14" s="17">
        <v>45.6</v>
      </c>
      <c r="G14" s="7">
        <v>2</v>
      </c>
      <c r="H14" s="18">
        <v>8</v>
      </c>
      <c r="I14" s="20">
        <v>2</v>
      </c>
      <c r="J14" s="28">
        <v>15</v>
      </c>
      <c r="K14" s="18">
        <v>0</v>
      </c>
      <c r="L14" s="20">
        <v>3</v>
      </c>
      <c r="M14" s="18">
        <v>0</v>
      </c>
      <c r="N14" s="21">
        <f>IF(J14+M14,J14+M14,"")</f>
        <v>15</v>
      </c>
      <c r="O14" s="22">
        <f>IF(N14="","",3)</f>
        <v>3</v>
      </c>
    </row>
    <row r="15" spans="1:15" ht="12.75" customHeight="1">
      <c r="A15" s="29"/>
      <c r="B15" s="38"/>
      <c r="C15" s="39"/>
      <c r="D15" s="29"/>
      <c r="E15" s="40"/>
      <c r="F15" s="30"/>
      <c r="G15" s="29"/>
      <c r="H15" s="29"/>
      <c r="I15" s="29"/>
      <c r="J15" s="29"/>
      <c r="K15" s="29"/>
      <c r="L15" s="29"/>
      <c r="M15" s="29"/>
      <c r="N15" s="29"/>
      <c r="O15" s="29"/>
    </row>
    <row r="16" spans="1:11" s="34" customFormat="1" ht="15" customHeight="1">
      <c r="A16" s="47" t="s">
        <v>21</v>
      </c>
      <c r="B16" s="47"/>
      <c r="C16" s="31" t="str">
        <f>CONCATENATE("суддя = ",'[1]Инфо'!$D$49)</f>
        <v>суддя = О2.28.0073.14</v>
      </c>
      <c r="D16" s="32"/>
      <c r="E16" s="33"/>
      <c r="F16" s="33"/>
      <c r="I16" s="64" t="str">
        <f>'[1]Инфо'!$D$48</f>
        <v>РИБАЛКА Л.А.</v>
      </c>
      <c r="J16" s="64"/>
      <c r="K16" s="64"/>
    </row>
    <row r="17" spans="1:11" s="34" customFormat="1" ht="15" customHeight="1">
      <c r="A17" s="46" t="s">
        <v>22</v>
      </c>
      <c r="B17" s="46"/>
      <c r="C17" s="31" t="str">
        <f>CONCATENATE("суддя = ",'[1]Инфо'!$D$51)</f>
        <v>суддя = ОН.28.0006.14</v>
      </c>
      <c r="D17" s="35"/>
      <c r="E17" s="33"/>
      <c r="F17" s="33"/>
      <c r="I17" s="63" t="str">
        <f>'[1]Инфо'!$D$50</f>
        <v>МИРОНОВ В.І.</v>
      </c>
      <c r="J17" s="63"/>
      <c r="K17" s="63"/>
    </row>
    <row r="18" spans="1:19" ht="15.75">
      <c r="A18" s="48" t="str">
        <f>'[1]Инфо'!$F$3</f>
        <v>АВТОМОБІЛЬНА ФЕДЕРАЦІЯ УКРАЇНИ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1"/>
      <c r="Q18" s="2"/>
      <c r="R18" s="2"/>
      <c r="S18" s="2"/>
    </row>
    <row r="19" spans="1:19" ht="15.75">
      <c r="A19" s="48" t="str">
        <f>'[1]Инфо'!$F$4</f>
        <v>КАРТИНГ-КЛУБ "ЗАХІД"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1"/>
      <c r="Q19" s="2"/>
      <c r="R19" s="2"/>
      <c r="S19" s="2"/>
    </row>
    <row r="20" spans="1:15" ht="18.75" customHeight="1">
      <c r="A20" s="56" t="str">
        <f>A3</f>
        <v>ІІІ ЕТАП ВІДКРИТИХ КЛУБНИХ ЗМАГАНЬ К/К "ЗАХІД" З КАРТИНГУ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1:15" ht="18.75" customHeight="1">
      <c r="A21" s="58" t="str">
        <f>'[1]Инфо'!$D$3</f>
        <v>м.Кам'янець-Подільський</v>
      </c>
      <c r="B21" s="58"/>
      <c r="C21" s="60" t="s">
        <v>27</v>
      </c>
      <c r="D21" s="60"/>
      <c r="E21" s="59" t="str">
        <f>'[1]Инфо'!$D$28</f>
        <v>“КАДЕТ”</v>
      </c>
      <c r="F21" s="59"/>
      <c r="G21" s="59"/>
      <c r="H21" s="59"/>
      <c r="I21" s="59"/>
      <c r="J21" s="50" t="str">
        <f>'[1]Инфо'!$D$4</f>
        <v>05-06 липня 2014р.</v>
      </c>
      <c r="K21" s="50"/>
      <c r="L21" s="50"/>
      <c r="M21" s="50"/>
      <c r="N21" s="50"/>
      <c r="O21" s="50"/>
    </row>
    <row r="22" spans="1:15" ht="24.75" customHeight="1">
      <c r="A22" s="49" t="s">
        <v>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6" ht="12.75">
      <c r="A23" s="55" t="str">
        <f>CONCATENATE(CONCATENATE("Довжина кола - ",'[1]Инфо'!$D$5,"м.;   Кількість кіл - ",'[1]Инфо'!$D$31,";   Дистанція - "),CONCATENATE('[1]Инфо'!$D$5*'[1]Инфо'!$D$31,"м.;   %заліку - ",'[1]Инфо'!$D$12))</f>
        <v>Довжина кола - 700м.;   Кількість кіл - 12;   Дистанція - 8400м.;   %заліку - 75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 spans="1:15" ht="12.75">
      <c r="A24" s="55" t="str">
        <f>CONCATENATE(CONCATENATE("Всього стартувало – ",COUNTA(E29:E33)," чол.; з них: МС - ",COUNTIF(D29:D33,"МС"),"; КМС - "),CONCATENATE(COUNTIF(D29:D33,"КМС"),"; 1р - ",COUNTIF(D29:D33,"1р"),"; 2р - ",COUNTIF(D29:D33,"2р")),CONCATENATE("; 3р - ",COUNTIF(D29:D33,"3р"),"; без розр - ",COUNTIF(D29:D33,"б/р")," чол"))</f>
        <v>Всього стартувало – 5 чол.; з них: МС - 0; КМС - 3; 1р - 0; 2р - 0; 3р - 0; без розр - 0 чол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</row>
    <row r="25" ht="15.75" customHeight="1"/>
    <row r="26" spans="1:15" ht="26.25" customHeight="1">
      <c r="A26" s="51" t="s">
        <v>1</v>
      </c>
      <c r="B26" s="57" t="s">
        <v>2</v>
      </c>
      <c r="C26" s="61" t="s">
        <v>3</v>
      </c>
      <c r="D26" s="53" t="s">
        <v>4</v>
      </c>
      <c r="E26" s="67" t="s">
        <v>5</v>
      </c>
      <c r="F26" s="51" t="s">
        <v>6</v>
      </c>
      <c r="G26" s="52"/>
      <c r="H26" s="51" t="s">
        <v>7</v>
      </c>
      <c r="I26" s="51"/>
      <c r="J26" s="51"/>
      <c r="K26" s="51" t="s">
        <v>8</v>
      </c>
      <c r="L26" s="52"/>
      <c r="M26" s="52"/>
      <c r="N26" s="53" t="s">
        <v>9</v>
      </c>
      <c r="O26" s="53" t="s">
        <v>10</v>
      </c>
    </row>
    <row r="27" spans="1:15" ht="39" customHeight="1">
      <c r="A27" s="51"/>
      <c r="B27" s="57"/>
      <c r="C27" s="62"/>
      <c r="D27" s="54"/>
      <c r="E27" s="67"/>
      <c r="F27" s="9" t="s">
        <v>11</v>
      </c>
      <c r="G27" s="10" t="s">
        <v>12</v>
      </c>
      <c r="H27" s="10" t="s">
        <v>13</v>
      </c>
      <c r="I27" s="10" t="s">
        <v>12</v>
      </c>
      <c r="J27" s="10" t="s">
        <v>14</v>
      </c>
      <c r="K27" s="10" t="s">
        <v>15</v>
      </c>
      <c r="L27" s="10" t="s">
        <v>12</v>
      </c>
      <c r="M27" s="10" t="s">
        <v>14</v>
      </c>
      <c r="N27" s="54"/>
      <c r="O27" s="54"/>
    </row>
    <row r="28" spans="1:15" ht="12.75">
      <c r="A28" s="7">
        <v>1</v>
      </c>
      <c r="B28" s="8">
        <v>2</v>
      </c>
      <c r="C28" s="12">
        <v>3</v>
      </c>
      <c r="D28" s="7">
        <v>4</v>
      </c>
      <c r="E28" s="9">
        <v>5</v>
      </c>
      <c r="F28" s="9">
        <v>6</v>
      </c>
      <c r="G28" s="7">
        <v>7</v>
      </c>
      <c r="H28" s="7">
        <v>8</v>
      </c>
      <c r="I28" s="7">
        <v>9</v>
      </c>
      <c r="J28" s="7">
        <v>10</v>
      </c>
      <c r="K28" s="7">
        <v>11</v>
      </c>
      <c r="L28" s="7">
        <v>12</v>
      </c>
      <c r="M28" s="7">
        <v>13</v>
      </c>
      <c r="N28" s="7">
        <v>14</v>
      </c>
      <c r="O28" s="7">
        <v>15</v>
      </c>
    </row>
    <row r="29" spans="1:15" s="11" customFormat="1" ht="12.75" customHeight="1">
      <c r="A29" s="13">
        <v>1</v>
      </c>
      <c r="B29" s="13" t="s">
        <v>23</v>
      </c>
      <c r="C29" s="25" t="s">
        <v>19</v>
      </c>
      <c r="D29" s="26">
        <v>1</v>
      </c>
      <c r="E29" s="27">
        <v>18</v>
      </c>
      <c r="F29" s="17">
        <v>43</v>
      </c>
      <c r="G29" s="7">
        <v>1</v>
      </c>
      <c r="H29" s="18">
        <v>12</v>
      </c>
      <c r="I29" s="20">
        <v>1</v>
      </c>
      <c r="J29" s="19">
        <v>20</v>
      </c>
      <c r="K29" s="18">
        <v>12</v>
      </c>
      <c r="L29" s="20">
        <v>2</v>
      </c>
      <c r="M29" s="37">
        <v>15</v>
      </c>
      <c r="N29" s="21">
        <f>IF(J29+M29,J29+M29,"")</f>
        <v>35</v>
      </c>
      <c r="O29" s="22">
        <f>IF(N29="","",1)</f>
        <v>1</v>
      </c>
    </row>
    <row r="30" spans="1:15" s="11" customFormat="1" ht="12.75" customHeight="1">
      <c r="A30" s="13">
        <v>2</v>
      </c>
      <c r="B30" s="25" t="s">
        <v>24</v>
      </c>
      <c r="C30" s="25" t="s">
        <v>19</v>
      </c>
      <c r="D30" s="26">
        <v>1</v>
      </c>
      <c r="E30" s="42">
        <v>24</v>
      </c>
      <c r="F30" s="44">
        <v>43</v>
      </c>
      <c r="G30" s="7">
        <v>2</v>
      </c>
      <c r="H30" s="18">
        <v>11</v>
      </c>
      <c r="I30" s="20">
        <v>4</v>
      </c>
      <c r="J30" s="19">
        <v>10</v>
      </c>
      <c r="K30" s="18">
        <v>12</v>
      </c>
      <c r="L30" s="20">
        <v>1</v>
      </c>
      <c r="M30" s="18">
        <v>20</v>
      </c>
      <c r="N30" s="21">
        <f>IF(J30+M30,J30+M30,"")</f>
        <v>30</v>
      </c>
      <c r="O30" s="22">
        <f>IF(N30="","",2)</f>
        <v>2</v>
      </c>
    </row>
    <row r="31" spans="1:15" s="11" customFormat="1" ht="12.75" customHeight="1">
      <c r="A31" s="13">
        <v>3</v>
      </c>
      <c r="B31" s="26" t="s">
        <v>25</v>
      </c>
      <c r="C31" s="25" t="s">
        <v>19</v>
      </c>
      <c r="D31" s="26" t="s">
        <v>18</v>
      </c>
      <c r="E31" s="27">
        <v>2</v>
      </c>
      <c r="F31" s="17">
        <v>46</v>
      </c>
      <c r="G31" s="7">
        <v>5</v>
      </c>
      <c r="H31" s="18">
        <v>12</v>
      </c>
      <c r="I31" s="20">
        <v>3</v>
      </c>
      <c r="J31" s="19">
        <v>12</v>
      </c>
      <c r="K31" s="18">
        <v>12</v>
      </c>
      <c r="L31" s="20">
        <v>3</v>
      </c>
      <c r="M31" s="18">
        <v>12</v>
      </c>
      <c r="N31" s="21">
        <f>IF(J31+M31,J31+M31,"")</f>
        <v>24</v>
      </c>
      <c r="O31" s="22">
        <f>IF(N31="","",3)</f>
        <v>3</v>
      </c>
    </row>
    <row r="32" spans="1:15" s="11" customFormat="1" ht="12.75" customHeight="1">
      <c r="A32" s="13">
        <v>4</v>
      </c>
      <c r="B32" s="25" t="s">
        <v>20</v>
      </c>
      <c r="C32" s="41" t="s">
        <v>17</v>
      </c>
      <c r="D32" s="41" t="s">
        <v>18</v>
      </c>
      <c r="E32" s="42">
        <v>7</v>
      </c>
      <c r="F32" s="17">
        <v>44.2</v>
      </c>
      <c r="G32" s="7">
        <v>3</v>
      </c>
      <c r="H32" s="18">
        <v>12</v>
      </c>
      <c r="I32" s="20">
        <v>2</v>
      </c>
      <c r="J32" s="19">
        <v>15</v>
      </c>
      <c r="K32" s="18">
        <v>8</v>
      </c>
      <c r="L32" s="20">
        <v>4</v>
      </c>
      <c r="M32" s="18">
        <v>0</v>
      </c>
      <c r="N32" s="21">
        <f>IF(J32+M32,J32+M32,"")</f>
        <v>15</v>
      </c>
      <c r="O32" s="22">
        <f>IF(N32="","",4)</f>
        <v>4</v>
      </c>
    </row>
    <row r="33" spans="1:15" s="11" customFormat="1" ht="12.75" customHeight="1">
      <c r="A33" s="13">
        <v>5</v>
      </c>
      <c r="B33" s="26" t="s">
        <v>26</v>
      </c>
      <c r="C33" s="25" t="s">
        <v>19</v>
      </c>
      <c r="D33" s="26" t="s">
        <v>18</v>
      </c>
      <c r="E33" s="27">
        <v>4</v>
      </c>
      <c r="F33" s="17">
        <v>44.2</v>
      </c>
      <c r="G33" s="7">
        <v>4</v>
      </c>
      <c r="H33" s="18">
        <v>11</v>
      </c>
      <c r="I33" s="20">
        <v>5</v>
      </c>
      <c r="J33" s="28">
        <v>8</v>
      </c>
      <c r="K33" s="18">
        <v>8</v>
      </c>
      <c r="L33" s="20">
        <v>5</v>
      </c>
      <c r="M33" s="18">
        <v>0</v>
      </c>
      <c r="N33" s="21">
        <f>IF(J33+M33,J33+M33,"")</f>
        <v>8</v>
      </c>
      <c r="O33" s="22">
        <f>IF(N33="","",5)</f>
        <v>5</v>
      </c>
    </row>
    <row r="34" spans="1:15" ht="22.5" customHeight="1">
      <c r="A34" s="45"/>
      <c r="B34" s="38"/>
      <c r="C34" s="39"/>
      <c r="D34" s="29"/>
      <c r="E34" s="40"/>
      <c r="F34" s="40"/>
      <c r="G34" s="29"/>
      <c r="H34" s="29"/>
      <c r="I34" s="65"/>
      <c r="J34" s="66"/>
      <c r="K34" s="66"/>
      <c r="L34" s="66"/>
      <c r="M34" s="66"/>
      <c r="N34" s="66"/>
      <c r="O34" s="66"/>
    </row>
    <row r="35" spans="1:11" s="34" customFormat="1" ht="15" customHeight="1">
      <c r="A35" s="47" t="s">
        <v>21</v>
      </c>
      <c r="B35" s="47"/>
      <c r="C35" s="31" t="str">
        <f>CONCATENATE("суддя = ",'[1]Инфо'!$D$49)</f>
        <v>суддя = О2.28.0073.14</v>
      </c>
      <c r="D35" s="32"/>
      <c r="E35" s="33"/>
      <c r="F35" s="33"/>
      <c r="I35" s="64" t="str">
        <f>'[1]Инфо'!$D$48</f>
        <v>РИБАЛКА Л.А.</v>
      </c>
      <c r="J35" s="64"/>
      <c r="K35" s="64"/>
    </row>
    <row r="36" spans="1:11" s="34" customFormat="1" ht="15" customHeight="1">
      <c r="A36" s="46" t="s">
        <v>22</v>
      </c>
      <c r="B36" s="46"/>
      <c r="C36" s="31" t="str">
        <f>CONCATENATE("суддя = ",'[1]Инфо'!$D$51)</f>
        <v>суддя = ОН.28.0006.14</v>
      </c>
      <c r="D36" s="35"/>
      <c r="E36" s="33"/>
      <c r="F36" s="33"/>
      <c r="I36" s="63" t="str">
        <f>'[1]Инфо'!$D$50</f>
        <v>МИРОНОВ В.І.</v>
      </c>
      <c r="J36" s="63"/>
      <c r="K36" s="63"/>
    </row>
    <row r="37" spans="2:6" ht="18.75" customHeight="1">
      <c r="B37" s="3"/>
      <c r="C37" s="3"/>
      <c r="E37" s="3"/>
      <c r="F37" s="3"/>
    </row>
    <row r="38" spans="2:6" ht="18.75" customHeight="1">
      <c r="B38" s="3"/>
      <c r="C38" s="3"/>
      <c r="E38" s="3"/>
      <c r="F38" s="3"/>
    </row>
    <row r="39" spans="2:6" ht="24.75" customHeight="1">
      <c r="B39" s="3"/>
      <c r="C39" s="3"/>
      <c r="E39" s="3"/>
      <c r="F39" s="3"/>
    </row>
    <row r="40" spans="2:6" ht="12.75">
      <c r="B40" s="3"/>
      <c r="C40" s="3"/>
      <c r="E40" s="3"/>
      <c r="F40" s="3"/>
    </row>
    <row r="41" spans="2:6" ht="12.75">
      <c r="B41" s="3"/>
      <c r="C41" s="3"/>
      <c r="E41" s="3"/>
      <c r="F41" s="3"/>
    </row>
    <row r="42" spans="2:6" ht="15.75" customHeight="1">
      <c r="B42" s="3"/>
      <c r="C42" s="3"/>
      <c r="E42" s="3"/>
      <c r="F42" s="3"/>
    </row>
    <row r="43" spans="2:6" ht="37.5" customHeight="1">
      <c r="B43" s="3"/>
      <c r="C43" s="3"/>
      <c r="E43" s="3"/>
      <c r="F43" s="3"/>
    </row>
    <row r="44" spans="2:6" ht="33.75" customHeight="1">
      <c r="B44" s="3"/>
      <c r="C44" s="3"/>
      <c r="E44" s="3"/>
      <c r="F44" s="3"/>
    </row>
    <row r="45" spans="2:6" ht="15" customHeight="1">
      <c r="B45" s="3"/>
      <c r="C45" s="3"/>
      <c r="E45" s="3"/>
      <c r="F45" s="3"/>
    </row>
    <row r="46" s="11" customFormat="1" ht="12.75" customHeight="1"/>
    <row r="47" s="11" customFormat="1" ht="12.75" customHeight="1"/>
    <row r="48" s="11" customFormat="1" ht="12.75" customHeight="1"/>
    <row r="49" s="11" customFormat="1" ht="12.75" customHeight="1"/>
    <row r="50" s="11" customFormat="1" ht="12.75" customHeight="1">
      <c r="C50" s="43"/>
    </row>
    <row r="51" s="11" customFormat="1" ht="12.75" customHeight="1"/>
    <row r="52" s="11" customFormat="1" ht="12.75" customHeight="1"/>
    <row r="53" s="29" customFormat="1" ht="12.75" customHeight="1"/>
    <row r="54" s="29" customFormat="1" ht="12.75" customHeight="1"/>
    <row r="55" s="29" customFormat="1" ht="12.75" customHeight="1"/>
    <row r="56" s="29" customFormat="1" ht="12.75" customHeight="1"/>
    <row r="57" s="29" customFormat="1" ht="12.75" customHeight="1"/>
    <row r="58" s="29" customFormat="1" ht="12.75" customHeight="1"/>
    <row r="59" s="29" customFormat="1" ht="12.75" customHeight="1"/>
    <row r="60" s="29" customFormat="1" ht="12.75" customHeight="1"/>
    <row r="61" s="29" customFormat="1" ht="12.75" customHeight="1"/>
    <row r="62" s="29" customFormat="1" ht="12.75" customHeight="1"/>
    <row r="63" s="29" customFormat="1" ht="12.75" customHeight="1"/>
    <row r="64" s="29" customFormat="1" ht="12.75" customHeight="1"/>
    <row r="65" s="29" customFormat="1" ht="12.75" customHeight="1"/>
    <row r="66" s="29" customFormat="1" ht="12.75" customHeight="1"/>
    <row r="67" s="29" customFormat="1" ht="12.75" customHeight="1"/>
    <row r="68" s="29" customFormat="1" ht="12.75" customHeight="1"/>
    <row r="69" s="29" customFormat="1" ht="12.75" customHeight="1"/>
    <row r="70" s="11" customFormat="1" ht="12.75" customHeight="1"/>
    <row r="71" s="11" customFormat="1" ht="12.75" customHeight="1"/>
    <row r="72" spans="2:6" ht="12.75" customHeight="1">
      <c r="B72" s="3"/>
      <c r="C72" s="3"/>
      <c r="E72" s="3"/>
      <c r="F72" s="3"/>
    </row>
    <row r="73" s="34" customFormat="1" ht="15" customHeight="1"/>
    <row r="74" s="34" customFormat="1" ht="15" customHeight="1"/>
    <row r="75" spans="2:6" ht="12.75">
      <c r="B75" s="3"/>
      <c r="C75" s="3"/>
      <c r="E75" s="3"/>
      <c r="F75" s="3"/>
    </row>
    <row r="76" spans="2:6" ht="12.75">
      <c r="B76" s="3"/>
      <c r="C76" s="3"/>
      <c r="E76" s="3"/>
      <c r="F76" s="3"/>
    </row>
  </sheetData>
  <sheetProtection formatCells="0" formatColumns="0" formatRows="0" insertColumns="0" insertRows="0" insertHyperlinks="0" deleteColumns="0" deleteRows="0" sort="0" autoFilter="0" pivotTables="0"/>
  <mergeCells count="49">
    <mergeCell ref="A35:B35"/>
    <mergeCell ref="K26:M26"/>
    <mergeCell ref="I36:K36"/>
    <mergeCell ref="I35:K35"/>
    <mergeCell ref="A36:B36"/>
    <mergeCell ref="H26:J26"/>
    <mergeCell ref="E26:E27"/>
    <mergeCell ref="F26:G26"/>
    <mergeCell ref="I34:O34"/>
    <mergeCell ref="N26:N27"/>
    <mergeCell ref="C21:D21"/>
    <mergeCell ref="E21:I21"/>
    <mergeCell ref="A24:O24"/>
    <mergeCell ref="A18:O18"/>
    <mergeCell ref="A20:O20"/>
    <mergeCell ref="A19:O19"/>
    <mergeCell ref="J21:O21"/>
    <mergeCell ref="A22:O22"/>
    <mergeCell ref="A23:P23"/>
    <mergeCell ref="I17:K17"/>
    <mergeCell ref="A9:A10"/>
    <mergeCell ref="I16:K16"/>
    <mergeCell ref="E9:E10"/>
    <mergeCell ref="O9:O10"/>
    <mergeCell ref="H9:J9"/>
    <mergeCell ref="O26:O27"/>
    <mergeCell ref="C26:C27"/>
    <mergeCell ref="D26:D27"/>
    <mergeCell ref="A26:A27"/>
    <mergeCell ref="B26:B27"/>
    <mergeCell ref="A21:B21"/>
    <mergeCell ref="A3:O3"/>
    <mergeCell ref="D9:D10"/>
    <mergeCell ref="B9:B10"/>
    <mergeCell ref="A4:B4"/>
    <mergeCell ref="E4:I4"/>
    <mergeCell ref="C4:D4"/>
    <mergeCell ref="C9:C10"/>
    <mergeCell ref="A6:O6"/>
    <mergeCell ref="A17:B17"/>
    <mergeCell ref="A16:B16"/>
    <mergeCell ref="A1:O1"/>
    <mergeCell ref="A5:O5"/>
    <mergeCell ref="J4:O4"/>
    <mergeCell ref="K9:M9"/>
    <mergeCell ref="N9:N10"/>
    <mergeCell ref="F9:G9"/>
    <mergeCell ref="A7:O7"/>
    <mergeCell ref="A2:O2"/>
  </mergeCells>
  <printOptions horizontalCentered="1" verticalCentered="1"/>
  <pageMargins left="0.3937007874015748" right="0.3937007874015748" top="0.1968503937007874" bottom="0.3937007874015748" header="0.3937007874015748" footer="0"/>
  <pageSetup blackAndWhite="1" horizontalDpi="600" verticalDpi="600" orientation="landscape" paperSize="9" scale="80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OCNTTUM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</dc:creator>
  <cp:keywords/>
  <dc:description/>
  <cp:lastModifiedBy>Sasha</cp:lastModifiedBy>
  <cp:lastPrinted>2014-07-07T14:48:45Z</cp:lastPrinted>
  <dcterms:created xsi:type="dcterms:W3CDTF">2014-07-07T07:56:28Z</dcterms:created>
  <dcterms:modified xsi:type="dcterms:W3CDTF">2014-07-07T14:48:56Z</dcterms:modified>
  <cp:category/>
  <cp:version/>
  <cp:contentType/>
  <cp:contentStatus/>
</cp:coreProperties>
</file>